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усил  2_2  2а кат (голос)" sheetId="1" r:id="rId1"/>
  </sheets>
  <externalReferences>
    <externalReference r:id="rId2"/>
  </externalReferences>
  <definedNames>
    <definedName name="Z_34DE7953_6351_4043_AF0F_B57C163275A5_.wvu.PrintArea" localSheetId="0" hidden="1">'усил  2_2  2а кат (голос)'!$A$1:$G$99</definedName>
    <definedName name="Z_34DE7953_6351_4043_AF0F_B57C163275A5_.wvu.Rows" localSheetId="0" hidden="1">'усил  2_2  2а кат (голос)'!$25:$25,'усил  2_2  2а кат (голос)'!$81:$85</definedName>
    <definedName name="Z_70B5A381_0726_4FFC_AC17_C39805B22ABF_.wvu.PrintArea" localSheetId="0" hidden="1">'усил  2_2  2а кат (голос)'!$A$1:$G$99</definedName>
    <definedName name="Z_70B5A381_0726_4FFC_AC17_C39805B22ABF_.wvu.Rows" localSheetId="0" hidden="1">'усил  2_2  2а кат (голос)'!$25:$25,'усил  2_2  2а кат (голос)'!$81:$85</definedName>
    <definedName name="Z_7CE7353B_D7FE_4E0F_A5FD_2886423156B2_.wvu.PrintArea" localSheetId="0" hidden="1">'усил  2_2  2а кат (голос)'!$A$1:$G$99</definedName>
    <definedName name="Z_7CE7353B_D7FE_4E0F_A5FD_2886423156B2_.wvu.Rows" localSheetId="0" hidden="1">'усил  2_2  2а кат (голос)'!$25:$25,'усил  2_2  2а кат (голос)'!$81:$85</definedName>
    <definedName name="_xlnm.Print_Area" localSheetId="0">'усил  2_2  2а кат (голос)'!$A$1:$G$99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0" i="1"/>
  <c r="D63" i="1"/>
  <c r="D79" i="1"/>
  <c r="G24" i="1" s="1"/>
  <c r="E90" i="1"/>
  <c r="D62" i="1" l="1"/>
  <c r="D64" i="1"/>
  <c r="E89" i="1" s="1"/>
  <c r="D42" i="1" l="1"/>
  <c r="D60" i="1"/>
  <c r="D54" i="1"/>
</calcChain>
</file>

<file path=xl/sharedStrings.xml><?xml version="1.0" encoding="utf-8"?>
<sst xmlns="http://schemas.openxmlformats.org/spreadsheetml/2006/main" count="141" uniqueCount="116">
  <si>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</si>
  <si>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</si>
  <si>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</si>
  <si>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</si>
  <si>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</si>
  <si>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</si>
  <si>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</si>
  <si>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</si>
  <si>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</si>
  <si>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</si>
  <si>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</si>
  <si>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</si>
  <si>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</si>
  <si>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</si>
  <si>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КОМФОРТИС АО</t>
  </si>
  <si>
    <t>Апрель 2021 г.</t>
  </si>
  <si>
    <t xml:space="preserve">Прочие работы -- Ремонт балкона </t>
  </si>
  <si>
    <t>Декабрь 2021 г.</t>
  </si>
  <si>
    <t xml:space="preserve">Фасад -- Окраска отдельных участков </t>
  </si>
  <si>
    <t>Ноябрь 2021 г.</t>
  </si>
  <si>
    <t xml:space="preserve">Ремонтные работы в системе ХВС -- Ремонт системы ХВС </t>
  </si>
  <si>
    <t>ИП Прибега Т.В.</t>
  </si>
  <si>
    <t xml:space="preserve">Восстановление освещения в подъезде </t>
  </si>
  <si>
    <t>Октябрь 2021 г.</t>
  </si>
  <si>
    <t xml:space="preserve">Прочие работы -- установка лавочки </t>
  </si>
  <si>
    <t>Сентябрь 2021 г.</t>
  </si>
  <si>
    <t>Кровля -- Ремонт кровли</t>
  </si>
  <si>
    <t>Прочие работы -- Ремонт крыльца</t>
  </si>
  <si>
    <t>ИнтегСтрой</t>
  </si>
  <si>
    <t>Август 2021 г.</t>
  </si>
  <si>
    <t xml:space="preserve">Подъезды -- укладка плитки </t>
  </si>
  <si>
    <t>Февраль 2021 г.</t>
  </si>
  <si>
    <t xml:space="preserve">Электротехнические работы -- Восстановление освещения 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</si>
  <si>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</si>
  <si>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</si>
  <si>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</si>
  <si>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</si>
  <si>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</si>
  <si>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</si>
  <si>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</si>
  <si>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</si>
  <si>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</si>
  <si>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</si>
  <si>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ИП Блохин/ИП Торбенков</t>
  </si>
  <si>
    <t>Уборка лестничных клеток</t>
  </si>
  <si>
    <t>Уборка придомовой территории: очистка и промывка урн, уборка мусора из контейнерных площадок, уборка территории</t>
  </si>
  <si>
    <t>Прочие работы по благоустройству</t>
  </si>
  <si>
    <t>ИП Блохин/ИП Торбенков/ООО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</si>
  <si>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</si>
  <si>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</si>
  <si>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</si>
  <si>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</si>
  <si>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</si>
  <si>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 мкд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</si>
  <si>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</si>
  <si>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</si>
  <si>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</si>
  <si>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</si>
  <si>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</si>
  <si>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</si>
  <si>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</si>
  <si>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</si>
  <si>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</si>
  <si>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</si>
  <si>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</si>
  <si>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</si>
  <si>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</si>
  <si>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</si>
  <si>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</si>
  <si>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</si>
  <si>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</si>
  <si>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</si>
  <si>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</si>
  <si>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</si>
  <si>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</si>
  <si>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</si>
  <si>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</si>
  <si>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</si>
  <si>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</si>
  <si>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</si>
  <si>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</si>
  <si>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</si>
  <si>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</si>
  <si>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</si>
  <si>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</si>
  <si>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</si>
  <si>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</si>
  <si>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</si>
  <si>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</si>
  <si>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</si>
  <si>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</si>
  <si>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</si>
  <si>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</si>
  <si>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</si>
  <si>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</si>
  <si>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</si>
  <si>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</si>
  <si>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</si>
  <si>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</si>
  <si>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</si>
  <si>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</si>
  <si>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</si>
  <si>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</si>
  <si>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19.06.2019г.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</si>
  <si>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</si>
  <si>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без мусоропроводов"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</si>
  <si>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</si>
  <si>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</si>
  <si>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</si>
  <si>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</si>
  <si>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</si>
  <si>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</si>
  <si>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ул.Усилова дом № 2/2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</si>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</sst>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4" fillId="0" borderId="0" xfId="1" applyFont="1" applyFill="1" applyAlignment="1">
      <alignment horizontal="left" vertical="top"/>
    </xf>
    <xf numFmtId="43" fontId="3" fillId="0" borderId="0" xfId="1" applyFont="1" applyFill="1" applyAlignment="1">
      <alignment horizontal="left" vertical="top"/>
    </xf>
    <xf numFmtId="43" fontId="3" fillId="0" borderId="9" xfId="1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left" vertical="top"/>
    </xf>
    <xf numFmtId="43" fontId="7" fillId="0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left" vertical="top"/>
    </xf>
    <xf numFmtId="43" fontId="7" fillId="0" borderId="3" xfId="1" applyFont="1" applyFill="1" applyBorder="1" applyAlignment="1">
      <alignment horizontal="left" vertical="top"/>
    </xf>
    <xf numFmtId="43" fontId="7" fillId="0" borderId="10" xfId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3" fontId="8" fillId="0" borderId="12" xfId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43" fontId="8" fillId="0" borderId="15" xfId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11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justify" vertical="center"/>
    </xf>
    <xf numFmtId="0" fontId="10" fillId="0" borderId="20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justify" vertical="top"/>
    </xf>
    <xf numFmtId="0" fontId="10" fillId="0" borderId="21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justify" vertical="center"/>
    </xf>
    <xf numFmtId="0" fontId="10" fillId="0" borderId="23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/>
    </xf>
    <xf numFmtId="0" fontId="10" fillId="0" borderId="24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1" fillId="0" borderId="9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43" fontId="12" fillId="0" borderId="9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0" fillId="0" borderId="3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justify" vertical="top"/>
    </xf>
    <xf numFmtId="0" fontId="10" fillId="0" borderId="15" xfId="0" applyFont="1" applyFill="1" applyBorder="1" applyAlignment="1">
      <alignment horizontal="justify" vertical="top"/>
    </xf>
    <xf numFmtId="0" fontId="10" fillId="0" borderId="16" xfId="0" applyFont="1" applyFill="1" applyBorder="1" applyAlignment="1">
      <alignment horizontal="justify" vertical="top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horizontal="justify" vertical="center"/>
    </xf>
    <xf numFmtId="43" fontId="12" fillId="0" borderId="17" xfId="1" applyFont="1" applyFill="1" applyBorder="1" applyAlignment="1">
      <alignment horizontal="center" vertical="top"/>
    </xf>
    <xf numFmtId="43" fontId="12" fillId="0" borderId="19" xfId="1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left" vertical="top"/>
    </xf>
    <xf numFmtId="0" fontId="13" fillId="0" borderId="39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43" fontId="15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43" fontId="17" fillId="0" borderId="9" xfId="0" applyNumberFormat="1" applyFont="1" applyFill="1" applyBorder="1" applyAlignment="1">
      <alignment horizontal="justify" vertical="top"/>
    </xf>
    <xf numFmtId="0" fontId="17" fillId="0" borderId="3" xfId="0" applyFont="1" applyFill="1" applyBorder="1" applyAlignment="1">
      <alignment horizontal="justify" vertical="top"/>
    </xf>
    <xf numFmtId="43" fontId="7" fillId="0" borderId="3" xfId="0" applyNumberFormat="1" applyFont="1" applyFill="1" applyBorder="1" applyAlignment="1">
      <alignment horizontal="center" vertical="top"/>
    </xf>
    <xf numFmtId="0" fontId="17" fillId="0" borderId="3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3" fontId="15" fillId="0" borderId="11" xfId="1" applyFont="1" applyFill="1" applyBorder="1" applyAlignment="1">
      <alignment horizontal="fill" vertical="center"/>
    </xf>
    <xf numFmtId="43" fontId="15" fillId="0" borderId="12" xfId="1" applyFont="1" applyFill="1" applyBorder="1" applyAlignment="1">
      <alignment horizontal="fill" vertical="center"/>
    </xf>
    <xf numFmtId="43" fontId="18" fillId="0" borderId="12" xfId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justify" vertical="top"/>
    </xf>
    <xf numFmtId="0" fontId="18" fillId="0" borderId="13" xfId="0" applyFont="1" applyFill="1" applyBorder="1" applyAlignment="1">
      <alignment horizontal="justify" vertical="top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43" fontId="15" fillId="0" borderId="14" xfId="1" applyFont="1" applyFill="1" applyBorder="1" applyAlignment="1">
      <alignment horizontal="fill" vertical="center"/>
    </xf>
    <xf numFmtId="43" fontId="15" fillId="0" borderId="15" xfId="1" applyFont="1" applyFill="1" applyBorder="1" applyAlignment="1">
      <alignment horizontal="fill" vertical="center"/>
    </xf>
    <xf numFmtId="43" fontId="18" fillId="0" borderId="15" xfId="1" applyFont="1" applyFill="1" applyBorder="1" applyAlignment="1">
      <alignment horizontal="fill" vertical="center"/>
    </xf>
    <xf numFmtId="0" fontId="15" fillId="0" borderId="15" xfId="0" applyFont="1" applyFill="1" applyBorder="1" applyAlignment="1">
      <alignment horizontal="justify" vertical="top"/>
    </xf>
    <xf numFmtId="0" fontId="15" fillId="0" borderId="16" xfId="0" applyFont="1" applyFill="1" applyBorder="1" applyAlignment="1">
      <alignment horizontal="justify" vertical="top"/>
    </xf>
    <xf numFmtId="43" fontId="15" fillId="0" borderId="17" xfId="1" applyFont="1" applyFill="1" applyBorder="1" applyAlignment="1">
      <alignment horizontal="fill" vertical="center"/>
    </xf>
    <xf numFmtId="43" fontId="15" fillId="0" borderId="18" xfId="1" applyFont="1" applyFill="1" applyBorder="1" applyAlignment="1">
      <alignment horizontal="fill" vertical="center"/>
    </xf>
    <xf numFmtId="43" fontId="18" fillId="0" borderId="18" xfId="1" applyFont="1" applyFill="1" applyBorder="1" applyAlignment="1">
      <alignment horizontal="fill" vertical="center"/>
    </xf>
    <xf numFmtId="0" fontId="18" fillId="0" borderId="18" xfId="0" applyFont="1" applyFill="1" applyBorder="1" applyAlignment="1">
      <alignment horizontal="justify" vertical="top"/>
    </xf>
    <xf numFmtId="0" fontId="18" fillId="0" borderId="19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35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vertical="top"/>
    </xf>
    <xf numFmtId="39" fontId="3" fillId="0" borderId="15" xfId="1" applyNumberFormat="1" applyFont="1" applyFill="1" applyBorder="1" applyAlignment="1">
      <alignment horizontal="right" vertical="top"/>
    </xf>
    <xf numFmtId="43" fontId="3" fillId="0" borderId="15" xfId="1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19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4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8"/>
  <sheetViews>
    <sheetView tabSelected="1" view="pageBreakPreview" zoomScale="90" zoomScaleSheetLayoutView="90" workbookViewId="0">
      <selection activeCell="C40" sqref="C40"/>
    </sheetView>
  </sheetViews>
  <sheetFormatPr defaultColWidth="9.140625" defaultRowHeight="16.5" x14ac:dyDescent="0.3"/>
  <cols>
    <col min="1" max="1" width="21" style="1" customWidth="1"/>
    <col min="2" max="2" width="18.7109375" style="1" customWidth="1"/>
    <col min="3" max="3" width="17.42578125" style="1" customWidth="1"/>
    <col min="4" max="4" width="13.5703125" style="1" customWidth="1"/>
    <col min="5" max="5" width="20.5703125" style="1" customWidth="1"/>
    <col min="6" max="6" width="16.140625" style="1" bestFit="1" customWidth="1"/>
    <col min="7" max="7" width="20.42578125" style="1" customWidth="1"/>
    <col min="8" max="8" width="5.7109375" style="1" customWidth="1"/>
    <col min="9" max="9" width="3.28515625" style="2" customWidth="1"/>
    <col min="10" max="10" width="9.42578125" style="2" customWidth="1"/>
    <col min="11" max="11" width="5.5703125" style="2" bestFit="1" customWidth="1"/>
    <col min="12" max="12" width="5.42578125" style="4" bestFit="1" customWidth="1"/>
    <col min="13" max="13" width="10.85546875" style="3" bestFit="1" customWidth="1"/>
    <col min="14" max="14" width="10.42578125" style="3" customWidth="1"/>
    <col min="15" max="15" width="10.85546875" style="2" customWidth="1"/>
    <col min="16" max="16" width="9.28515625" style="2" bestFit="1" customWidth="1"/>
    <col min="17" max="16384" width="9.140625" style="1"/>
  </cols>
  <sheetData>
    <row r="2" spans="1:16" ht="23.25" x14ac:dyDescent="0.35">
      <c r="A2" s="198" t="s">
        <v>115</v>
      </c>
      <c r="B2" s="198"/>
      <c r="C2" s="198"/>
      <c r="D2" s="198"/>
      <c r="E2" s="198"/>
      <c r="F2" s="198"/>
      <c r="G2" s="198"/>
      <c r="H2" s="1">
        <v>7</v>
      </c>
    </row>
    <row r="3" spans="1:16" s="195" customFormat="1" ht="18" x14ac:dyDescent="0.25">
      <c r="A3" s="197" t="s">
        <v>114</v>
      </c>
      <c r="B3" s="197"/>
      <c r="C3" s="197"/>
      <c r="D3" s="197"/>
      <c r="E3" s="197"/>
      <c r="F3" s="197"/>
      <c r="G3" s="197"/>
      <c r="I3" s="2"/>
      <c r="J3" s="2"/>
      <c r="K3" s="2"/>
      <c r="L3" s="4"/>
      <c r="M3" s="3"/>
      <c r="N3" s="3"/>
      <c r="O3" s="2"/>
      <c r="P3" s="2"/>
    </row>
    <row r="4" spans="1:16" s="195" customFormat="1" ht="20.25" x14ac:dyDescent="0.3">
      <c r="A4" s="196" t="s">
        <v>113</v>
      </c>
      <c r="B4" s="196"/>
      <c r="C4" s="196"/>
      <c r="D4" s="196"/>
      <c r="E4" s="196"/>
      <c r="F4" s="196"/>
      <c r="G4" s="196"/>
      <c r="I4" s="2"/>
      <c r="J4" s="2"/>
      <c r="K4" s="2"/>
      <c r="L4" s="4"/>
      <c r="M4" s="3"/>
      <c r="N4" s="3"/>
      <c r="O4" s="2"/>
      <c r="P4" s="2"/>
    </row>
    <row r="5" spans="1:16" s="190" customFormat="1" ht="20.25" x14ac:dyDescent="0.3">
      <c r="A5" s="194" t="s">
        <v>112</v>
      </c>
      <c r="B5" s="194"/>
      <c r="C5" s="194"/>
      <c r="D5" s="194"/>
      <c r="E5" s="194"/>
      <c r="F5" s="194"/>
      <c r="G5" s="194"/>
      <c r="I5" s="191"/>
      <c r="J5" s="191"/>
      <c r="K5" s="191"/>
      <c r="L5" s="193"/>
      <c r="M5" s="192"/>
      <c r="N5" s="192"/>
      <c r="O5" s="191"/>
      <c r="P5" s="191"/>
    </row>
    <row r="7" spans="1:16" s="186" customFormat="1" ht="15.75" x14ac:dyDescent="0.25">
      <c r="A7" s="186" t="s">
        <v>111</v>
      </c>
      <c r="B7" s="189">
        <v>1982</v>
      </c>
      <c r="C7" s="186" t="s">
        <v>110</v>
      </c>
      <c r="I7" s="2"/>
      <c r="J7" s="2"/>
      <c r="K7" s="2"/>
      <c r="L7" s="4"/>
      <c r="M7" s="3"/>
      <c r="N7" s="3"/>
      <c r="O7" s="2"/>
      <c r="P7" s="2"/>
    </row>
    <row r="8" spans="1:16" s="186" customFormat="1" ht="21" customHeight="1" x14ac:dyDescent="0.25">
      <c r="A8" s="186" t="s">
        <v>109</v>
      </c>
      <c r="B8" s="188">
        <v>12596.5</v>
      </c>
      <c r="C8" s="186" t="s">
        <v>108</v>
      </c>
      <c r="I8" s="2"/>
      <c r="J8" s="2"/>
      <c r="K8" s="2"/>
      <c r="L8" s="4"/>
      <c r="M8" s="3"/>
      <c r="N8" s="3"/>
      <c r="O8" s="2"/>
      <c r="P8" s="2"/>
    </row>
    <row r="9" spans="1:16" s="186" customFormat="1" ht="15.75" x14ac:dyDescent="0.25">
      <c r="A9" s="186" t="s">
        <v>107</v>
      </c>
      <c r="B9" s="186" t="s">
        <v>106</v>
      </c>
      <c r="I9" s="2"/>
      <c r="J9" s="2"/>
      <c r="K9" s="2"/>
      <c r="L9" s="4"/>
      <c r="M9" s="3"/>
      <c r="N9" s="3"/>
      <c r="O9" s="2"/>
      <c r="P9" s="2"/>
    </row>
    <row r="10" spans="1:16" s="186" customFormat="1" ht="15.75" x14ac:dyDescent="0.25">
      <c r="B10" s="186" t="s">
        <v>105</v>
      </c>
      <c r="I10" s="2"/>
      <c r="J10" s="2"/>
      <c r="K10" s="2"/>
      <c r="L10" s="4"/>
      <c r="M10" s="3"/>
      <c r="N10" s="3"/>
      <c r="O10" s="2"/>
      <c r="P10" s="2"/>
    </row>
    <row r="12" spans="1:16" s="186" customFormat="1" ht="15.75" x14ac:dyDescent="0.25">
      <c r="A12" s="186" t="s">
        <v>104</v>
      </c>
      <c r="I12" s="2"/>
      <c r="J12" s="2"/>
      <c r="K12" s="2"/>
      <c r="L12" s="4"/>
      <c r="M12" s="3"/>
      <c r="N12" s="3"/>
      <c r="O12" s="2"/>
      <c r="P12" s="2"/>
    </row>
    <row r="13" spans="1:16" s="186" customFormat="1" ht="15.75" x14ac:dyDescent="0.25">
      <c r="A13" s="186" t="s">
        <v>103</v>
      </c>
      <c r="I13" s="2"/>
      <c r="J13" s="185"/>
      <c r="K13" s="2"/>
      <c r="L13" s="4"/>
      <c r="M13" s="3"/>
      <c r="N13" s="3"/>
      <c r="O13" s="2"/>
      <c r="P13" s="2"/>
    </row>
    <row r="15" spans="1:16" x14ac:dyDescent="0.3">
      <c r="A15" s="1" t="s">
        <v>102</v>
      </c>
      <c r="P15" s="185"/>
    </row>
    <row r="16" spans="1:16" x14ac:dyDescent="0.3">
      <c r="A16" s="1" t="s">
        <v>101</v>
      </c>
      <c r="O16" s="185"/>
      <c r="P16" s="185"/>
    </row>
    <row r="17" spans="1:16" x14ac:dyDescent="0.3">
      <c r="O17" s="185"/>
    </row>
    <row r="18" spans="1:16" ht="20.25" x14ac:dyDescent="0.3">
      <c r="A18" s="187" t="s">
        <v>100</v>
      </c>
      <c r="B18" s="187"/>
      <c r="C18" s="187"/>
      <c r="D18" s="187"/>
      <c r="E18" s="187"/>
      <c r="F18" s="187"/>
      <c r="G18" s="187"/>
      <c r="O18" s="185"/>
    </row>
    <row r="19" spans="1:16" s="186" customFormat="1" ht="15.75" x14ac:dyDescent="0.25">
      <c r="A19" s="186" t="s">
        <v>99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O20" s="185"/>
    </row>
    <row r="21" spans="1:16" s="5" customFormat="1" ht="49.5" x14ac:dyDescent="0.25">
      <c r="A21" s="184" t="s">
        <v>98</v>
      </c>
      <c r="B21" s="181" t="s">
        <v>97</v>
      </c>
      <c r="C21" s="181" t="s">
        <v>96</v>
      </c>
      <c r="D21" s="183" t="s">
        <v>95</v>
      </c>
      <c r="E21" s="182"/>
      <c r="F21" s="181" t="s">
        <v>94</v>
      </c>
      <c r="G21" s="180" t="s">
        <v>93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79"/>
      <c r="B22" s="178" t="s">
        <v>92</v>
      </c>
      <c r="C22" s="178" t="s">
        <v>92</v>
      </c>
      <c r="D22" s="178" t="s">
        <v>91</v>
      </c>
      <c r="E22" s="178" t="s">
        <v>90</v>
      </c>
      <c r="F22" s="178" t="s">
        <v>89</v>
      </c>
      <c r="G22" s="177" t="s">
        <v>88</v>
      </c>
      <c r="H22" s="9"/>
      <c r="I22" s="9"/>
      <c r="L22" s="8"/>
      <c r="M22" s="7"/>
      <c r="N22" s="7"/>
    </row>
    <row r="23" spans="1:16" s="5" customFormat="1" ht="33" x14ac:dyDescent="0.25">
      <c r="A23" s="176" t="s">
        <v>87</v>
      </c>
      <c r="B23" s="175">
        <v>3968566.2</v>
      </c>
      <c r="C23" s="175">
        <v>3988713.14</v>
      </c>
      <c r="D23" s="175">
        <v>492896.41987798689</v>
      </c>
      <c r="E23" s="175">
        <f>B23-C23</f>
        <v>-20146.939999999944</v>
      </c>
      <c r="F23" s="175">
        <f>D23+B23-C23</f>
        <v>472749.47987798648</v>
      </c>
      <c r="G23" s="174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76" t="s">
        <v>86</v>
      </c>
      <c r="B24" s="175">
        <v>1106830.5699999998</v>
      </c>
      <c r="C24" s="175">
        <v>1112528.22</v>
      </c>
      <c r="D24" s="175">
        <v>122980.16999999993</v>
      </c>
      <c r="E24" s="175">
        <f>B24-C24</f>
        <v>-5697.6500000001397</v>
      </c>
      <c r="F24" s="175">
        <f>D24+B24-C24</f>
        <v>117282.51999999979</v>
      </c>
      <c r="G24" s="174">
        <f>C24-D79</f>
        <v>-361949.26000000024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76" t="s">
        <v>85</v>
      </c>
      <c r="B25" s="175"/>
      <c r="C25" s="175"/>
      <c r="D25" s="175">
        <v>-815.97000000000219</v>
      </c>
      <c r="E25" s="175">
        <f>B25-C25</f>
        <v>0</v>
      </c>
      <c r="F25" s="175">
        <f>D25+B25-C25</f>
        <v>-815.97000000000219</v>
      </c>
      <c r="G25" s="174">
        <f>C25-D84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76" t="s">
        <v>84</v>
      </c>
      <c r="B26" s="175">
        <v>377850.91000000003</v>
      </c>
      <c r="C26" s="175">
        <v>379813.46000000008</v>
      </c>
      <c r="D26" s="175">
        <v>40339.160122013127</v>
      </c>
      <c r="E26" s="175">
        <f>B26-C26</f>
        <v>-1962.5500000000466</v>
      </c>
      <c r="F26" s="175">
        <f>D26+B26-C26</f>
        <v>38376.61012201308</v>
      </c>
      <c r="G26" s="174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73" t="s">
        <v>83</v>
      </c>
      <c r="B27" s="173"/>
      <c r="C27" s="173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64"/>
      <c r="B28" s="64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17" customFormat="1" x14ac:dyDescent="0.25">
      <c r="A29" s="11" t="s">
        <v>82</v>
      </c>
      <c r="B29" s="11"/>
      <c r="C29" s="11"/>
      <c r="D29" s="11"/>
      <c r="E29" s="11"/>
      <c r="F29" s="11"/>
      <c r="G29" s="11"/>
      <c r="H29" s="22"/>
      <c r="I29" s="21"/>
      <c r="J29" s="18"/>
      <c r="K29" s="18"/>
      <c r="L29" s="20"/>
      <c r="M29" s="19"/>
      <c r="N29" s="19"/>
      <c r="O29" s="18"/>
      <c r="P29" s="18"/>
    </row>
    <row r="30" spans="1:16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50.25" thickBot="1" x14ac:dyDescent="0.3">
      <c r="A31" s="172" t="s">
        <v>81</v>
      </c>
      <c r="B31" s="31" t="s">
        <v>80</v>
      </c>
      <c r="C31" s="31" t="s">
        <v>79</v>
      </c>
      <c r="D31" s="171" t="s">
        <v>78</v>
      </c>
      <c r="E31" s="170" t="s">
        <v>77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140" customFormat="1" ht="30" customHeight="1" x14ac:dyDescent="0.25">
      <c r="A32" s="169" t="s">
        <v>76</v>
      </c>
      <c r="B32" s="168" t="s">
        <v>75</v>
      </c>
      <c r="C32" s="167">
        <v>1544.4</v>
      </c>
      <c r="D32" s="166">
        <v>0</v>
      </c>
      <c r="E32" s="165">
        <v>0</v>
      </c>
      <c r="F32" s="141"/>
      <c r="G32" s="141"/>
      <c r="H32" s="141"/>
      <c r="I32" s="9"/>
      <c r="J32" s="6"/>
      <c r="K32" s="6"/>
      <c r="L32" s="8"/>
      <c r="M32" s="7"/>
      <c r="N32" s="7"/>
      <c r="O32" s="6"/>
      <c r="P32" s="6"/>
    </row>
    <row r="33" spans="1:16" s="146" customFormat="1" ht="25.5" x14ac:dyDescent="0.25">
      <c r="A33" s="164" t="s">
        <v>74</v>
      </c>
      <c r="B33" s="163" t="s">
        <v>73</v>
      </c>
      <c r="C33" s="162">
        <v>12349.47</v>
      </c>
      <c r="D33" s="161">
        <v>0</v>
      </c>
      <c r="E33" s="160">
        <v>0</v>
      </c>
      <c r="F33" s="159"/>
      <c r="G33" s="159"/>
      <c r="H33" s="159"/>
      <c r="I33" s="158"/>
      <c r="J33" s="8"/>
      <c r="K33" s="8"/>
      <c r="L33" s="8"/>
      <c r="M33" s="157"/>
      <c r="N33" s="157"/>
      <c r="O33" s="8"/>
      <c r="P33" s="8"/>
    </row>
    <row r="34" spans="1:16" s="140" customFormat="1" ht="26.25" thickBot="1" x14ac:dyDescent="0.3">
      <c r="A34" s="156" t="s">
        <v>72</v>
      </c>
      <c r="B34" s="155" t="s">
        <v>71</v>
      </c>
      <c r="C34" s="154">
        <v>6174.39</v>
      </c>
      <c r="D34" s="153">
        <v>0</v>
      </c>
      <c r="E34" s="152">
        <v>0</v>
      </c>
      <c r="F34" s="141"/>
      <c r="G34" s="141"/>
      <c r="H34" s="141"/>
      <c r="I34" s="9"/>
      <c r="J34" s="6"/>
      <c r="K34" s="6"/>
      <c r="L34" s="8"/>
      <c r="M34" s="7"/>
      <c r="N34" s="7"/>
      <c r="O34" s="6"/>
      <c r="P34" s="6"/>
    </row>
    <row r="35" spans="1:16" s="140" customFormat="1" ht="17.25" thickBot="1" x14ac:dyDescent="0.3">
      <c r="A35" s="151" t="s">
        <v>9</v>
      </c>
      <c r="B35" s="150"/>
      <c r="C35" s="149">
        <f>SUM(C32:C34)</f>
        <v>20068.259999999998</v>
      </c>
      <c r="D35" s="148"/>
      <c r="E35" s="147">
        <v>0</v>
      </c>
      <c r="F35" s="141"/>
      <c r="G35" s="141"/>
      <c r="H35" s="141"/>
      <c r="I35" s="141"/>
      <c r="L35" s="146"/>
      <c r="M35" s="145"/>
      <c r="N35" s="145"/>
    </row>
    <row r="36" spans="1:16" s="140" customFormat="1" ht="12.75" x14ac:dyDescent="0.25">
      <c r="A36" s="144"/>
      <c r="B36" s="143"/>
      <c r="C36" s="143"/>
      <c r="D36" s="143"/>
      <c r="E36" s="142"/>
      <c r="F36" s="141"/>
      <c r="G36" s="141"/>
      <c r="H36" s="141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39" t="s">
        <v>70</v>
      </c>
      <c r="B37" s="139"/>
      <c r="C37" s="139"/>
      <c r="D37" s="139"/>
      <c r="E37" s="139"/>
      <c r="F37" s="139"/>
      <c r="G37" s="139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ht="50.25" customHeight="1" x14ac:dyDescent="0.3">
      <c r="A38" s="138" t="s">
        <v>69</v>
      </c>
      <c r="B38" s="138"/>
      <c r="C38" s="138"/>
      <c r="D38" s="138"/>
      <c r="E38" s="138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17.25" thickBot="1" x14ac:dyDescent="0.3">
      <c r="A39" s="10"/>
      <c r="B39" s="10"/>
      <c r="C39" s="10"/>
      <c r="D39" s="10"/>
      <c r="E39" s="10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37" t="s">
        <v>68</v>
      </c>
      <c r="B40" s="137"/>
      <c r="C40" s="137"/>
      <c r="D40" s="137"/>
      <c r="E40" s="136">
        <f>B23+B26</f>
        <v>4346417.1100000003</v>
      </c>
      <c r="F40" s="10"/>
      <c r="G40" s="10"/>
      <c r="H40" s="12"/>
      <c r="I40" s="9"/>
      <c r="J40" s="135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4"/>
      <c r="B41" s="134"/>
      <c r="C41" s="134"/>
      <c r="D41" s="134"/>
      <c r="E41" s="134"/>
      <c r="F41" s="10"/>
      <c r="G41" s="10"/>
      <c r="H41" s="10"/>
      <c r="I41" s="9"/>
      <c r="J41" s="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3" t="s">
        <v>67</v>
      </c>
      <c r="B42" s="132"/>
      <c r="C42" s="132"/>
      <c r="D42" s="131">
        <f>(E40-D62)*'[1]% для расчета 2021'!G18/100</f>
        <v>2066406.0802988503</v>
      </c>
      <c r="E42" s="130"/>
      <c r="F42" s="10"/>
      <c r="G42" s="10"/>
      <c r="H42" s="10"/>
      <c r="L42" s="66"/>
      <c r="M42" s="65"/>
      <c r="N42" s="65"/>
    </row>
    <row r="43" spans="1:16" s="5" customFormat="1" ht="72" customHeight="1" x14ac:dyDescent="0.25">
      <c r="A43" s="129" t="s">
        <v>66</v>
      </c>
      <c r="B43" s="128"/>
      <c r="C43" s="127"/>
      <c r="D43" s="126" t="s">
        <v>52</v>
      </c>
      <c r="E43" s="125"/>
      <c r="F43" s="10"/>
      <c r="G43" s="10"/>
      <c r="H43" s="10"/>
      <c r="L43" s="66"/>
      <c r="M43" s="65"/>
      <c r="N43" s="65"/>
    </row>
    <row r="44" spans="1:16" s="5" customFormat="1" ht="51" customHeight="1" x14ac:dyDescent="0.25">
      <c r="A44" s="102" t="s">
        <v>65</v>
      </c>
      <c r="B44" s="101"/>
      <c r="C44" s="100"/>
      <c r="D44" s="124" t="s">
        <v>52</v>
      </c>
      <c r="E44" s="123"/>
      <c r="F44" s="10"/>
      <c r="G44" s="10"/>
      <c r="H44" s="10"/>
      <c r="L44" s="66"/>
      <c r="M44" s="65"/>
      <c r="N44" s="65"/>
    </row>
    <row r="45" spans="1:16" s="5" customFormat="1" ht="36" customHeight="1" x14ac:dyDescent="0.25">
      <c r="A45" s="102" t="s">
        <v>64</v>
      </c>
      <c r="B45" s="101"/>
      <c r="C45" s="100"/>
      <c r="D45" s="114" t="s">
        <v>52</v>
      </c>
      <c r="E45" s="113"/>
      <c r="F45" s="10"/>
      <c r="G45" s="10"/>
      <c r="H45" s="10"/>
      <c r="L45" s="66"/>
      <c r="M45" s="65"/>
      <c r="N45" s="65"/>
    </row>
    <row r="46" spans="1:16" s="5" customFormat="1" ht="34.5" customHeight="1" x14ac:dyDescent="0.25">
      <c r="A46" s="102" t="s">
        <v>63</v>
      </c>
      <c r="B46" s="101"/>
      <c r="C46" s="100"/>
      <c r="D46" s="119" t="s">
        <v>62</v>
      </c>
      <c r="E46" s="118"/>
      <c r="F46" s="10"/>
      <c r="G46" s="10"/>
      <c r="H46" s="10"/>
      <c r="L46" s="66"/>
      <c r="M46" s="65"/>
      <c r="N46" s="65"/>
    </row>
    <row r="47" spans="1:16" s="5" customFormat="1" ht="37.5" customHeight="1" x14ac:dyDescent="0.25">
      <c r="A47" s="102" t="s">
        <v>61</v>
      </c>
      <c r="B47" s="101"/>
      <c r="C47" s="100"/>
      <c r="D47" s="96" t="s">
        <v>60</v>
      </c>
      <c r="E47" s="95"/>
      <c r="F47" s="10"/>
      <c r="G47" s="10"/>
      <c r="H47" s="10"/>
      <c r="L47" s="66"/>
      <c r="M47" s="65"/>
      <c r="N47" s="65"/>
    </row>
    <row r="48" spans="1:16" s="5" customFormat="1" ht="54.75" customHeight="1" x14ac:dyDescent="0.25">
      <c r="A48" s="102" t="s">
        <v>59</v>
      </c>
      <c r="B48" s="101"/>
      <c r="C48" s="100"/>
      <c r="D48" s="96" t="s">
        <v>58</v>
      </c>
      <c r="E48" s="95"/>
      <c r="F48" s="10"/>
      <c r="G48" s="10"/>
      <c r="H48" s="10"/>
      <c r="L48" s="66"/>
      <c r="M48" s="65"/>
      <c r="N48" s="65"/>
    </row>
    <row r="49" spans="1:16" s="5" customFormat="1" ht="54" customHeight="1" x14ac:dyDescent="0.25">
      <c r="A49" s="122" t="s">
        <v>57</v>
      </c>
      <c r="B49" s="121"/>
      <c r="C49" s="120"/>
      <c r="D49" s="114" t="s">
        <v>52</v>
      </c>
      <c r="E49" s="113"/>
      <c r="F49" s="10"/>
      <c r="G49" s="10"/>
      <c r="H49" s="10"/>
      <c r="L49" s="66"/>
      <c r="M49" s="65"/>
      <c r="N49" s="65"/>
    </row>
    <row r="50" spans="1:16" s="5" customFormat="1" ht="49.5" customHeight="1" x14ac:dyDescent="0.25">
      <c r="A50" s="122" t="s">
        <v>56</v>
      </c>
      <c r="B50" s="121"/>
      <c r="C50" s="120"/>
      <c r="D50" s="114" t="s">
        <v>52</v>
      </c>
      <c r="E50" s="113"/>
      <c r="F50" s="10"/>
      <c r="G50" s="10"/>
      <c r="H50" s="10"/>
      <c r="L50" s="66"/>
      <c r="M50" s="65"/>
      <c r="N50" s="65"/>
    </row>
    <row r="51" spans="1:16" s="5" customFormat="1" ht="20.25" customHeight="1" x14ac:dyDescent="0.25">
      <c r="A51" s="105" t="s">
        <v>55</v>
      </c>
      <c r="B51" s="104"/>
      <c r="C51" s="103"/>
      <c r="D51" s="119" t="s">
        <v>54</v>
      </c>
      <c r="E51" s="118"/>
      <c r="F51" s="10"/>
      <c r="G51" s="10"/>
      <c r="H51" s="10"/>
      <c r="L51" s="66"/>
      <c r="M51" s="65"/>
      <c r="N51" s="65"/>
    </row>
    <row r="52" spans="1:16" s="5" customFormat="1" x14ac:dyDescent="0.25">
      <c r="A52" s="117" t="s">
        <v>53</v>
      </c>
      <c r="B52" s="116"/>
      <c r="C52" s="115"/>
      <c r="D52" s="114" t="s">
        <v>52</v>
      </c>
      <c r="E52" s="113"/>
      <c r="F52" s="10"/>
      <c r="G52" s="10"/>
      <c r="H52" s="10"/>
      <c r="L52" s="66"/>
      <c r="M52" s="65"/>
      <c r="N52" s="65"/>
    </row>
    <row r="53" spans="1:16" s="5" customFormat="1" ht="17.25" thickBot="1" x14ac:dyDescent="0.3">
      <c r="A53" s="99" t="s">
        <v>51</v>
      </c>
      <c r="B53" s="98"/>
      <c r="C53" s="97"/>
      <c r="D53" s="86" t="s">
        <v>50</v>
      </c>
      <c r="E53" s="85"/>
      <c r="F53" s="10"/>
      <c r="G53" s="10"/>
      <c r="H53" s="10"/>
      <c r="L53" s="66"/>
      <c r="M53" s="65"/>
      <c r="N53" s="65"/>
    </row>
    <row r="54" spans="1:16" s="5" customFormat="1" ht="17.25" thickBot="1" x14ac:dyDescent="0.3">
      <c r="A54" s="112" t="s">
        <v>49</v>
      </c>
      <c r="B54" s="111"/>
      <c r="C54" s="110"/>
      <c r="D54" s="91">
        <f>(E40-D62)*'[1]% для расчета 2021'!G19/100</f>
        <v>1706371.6671586721</v>
      </c>
      <c r="E54" s="90"/>
      <c r="F54" s="10"/>
      <c r="G54" s="10"/>
      <c r="H54" s="10"/>
      <c r="L54" s="66"/>
      <c r="M54" s="65"/>
      <c r="N54" s="65"/>
    </row>
    <row r="55" spans="1:16" s="5" customFormat="1" x14ac:dyDescent="0.25">
      <c r="A55" s="77" t="s">
        <v>48</v>
      </c>
      <c r="B55" s="76"/>
      <c r="C55" s="75"/>
      <c r="D55" s="109" t="s">
        <v>47</v>
      </c>
      <c r="E55" s="108"/>
      <c r="F55" s="10"/>
      <c r="G55" s="10"/>
      <c r="H55" s="10"/>
      <c r="L55" s="66"/>
      <c r="M55" s="65"/>
      <c r="N55" s="65"/>
    </row>
    <row r="56" spans="1:16" s="5" customFormat="1" ht="51" customHeight="1" x14ac:dyDescent="0.25">
      <c r="A56" s="102"/>
      <c r="B56" s="101"/>
      <c r="C56" s="100"/>
      <c r="D56" s="107"/>
      <c r="E56" s="106"/>
      <c r="F56" s="10"/>
      <c r="G56" s="10"/>
      <c r="H56" s="10"/>
      <c r="L56" s="66"/>
      <c r="M56" s="65"/>
      <c r="N56" s="65"/>
    </row>
    <row r="57" spans="1:16" s="5" customFormat="1" x14ac:dyDescent="0.25">
      <c r="A57" s="105" t="s">
        <v>46</v>
      </c>
      <c r="B57" s="104"/>
      <c r="C57" s="103"/>
      <c r="D57" s="96" t="s">
        <v>43</v>
      </c>
      <c r="E57" s="95"/>
      <c r="F57" s="10"/>
      <c r="G57" s="10"/>
      <c r="H57" s="10"/>
      <c r="L57" s="66"/>
      <c r="M57" s="65"/>
      <c r="N57" s="65"/>
    </row>
    <row r="58" spans="1:16" s="5" customFormat="1" ht="36.75" customHeight="1" x14ac:dyDescent="0.25">
      <c r="A58" s="102" t="s">
        <v>45</v>
      </c>
      <c r="B58" s="101"/>
      <c r="C58" s="100"/>
      <c r="D58" s="96" t="s">
        <v>43</v>
      </c>
      <c r="E58" s="95"/>
      <c r="F58" s="10"/>
      <c r="G58" s="10"/>
      <c r="H58" s="10"/>
      <c r="L58" s="66"/>
      <c r="M58" s="65"/>
      <c r="N58" s="65"/>
    </row>
    <row r="59" spans="1:16" s="5" customFormat="1" ht="17.25" thickBot="1" x14ac:dyDescent="0.3">
      <c r="A59" s="99" t="s">
        <v>44</v>
      </c>
      <c r="B59" s="98"/>
      <c r="C59" s="97"/>
      <c r="D59" s="96" t="s">
        <v>43</v>
      </c>
      <c r="E59" s="95"/>
      <c r="F59" s="10"/>
      <c r="G59" s="10"/>
      <c r="H59" s="10"/>
      <c r="L59" s="66"/>
      <c r="M59" s="65"/>
      <c r="N59" s="65"/>
    </row>
    <row r="60" spans="1:16" s="5" customFormat="1" ht="22.5" customHeight="1" thickBot="1" x14ac:dyDescent="0.3">
      <c r="A60" s="94" t="s">
        <v>42</v>
      </c>
      <c r="B60" s="93"/>
      <c r="C60" s="92"/>
      <c r="D60" s="91">
        <f>(E40-D62)*'[1]% для расчета 2021'!G17/100</f>
        <v>195788.45254247784</v>
      </c>
      <c r="E60" s="90"/>
      <c r="F60" s="10"/>
      <c r="G60" s="10"/>
      <c r="H60" s="10"/>
      <c r="L60" s="66"/>
      <c r="M60" s="65"/>
      <c r="N60" s="65"/>
    </row>
    <row r="61" spans="1:16" s="5" customFormat="1" ht="53.25" customHeight="1" thickBot="1" x14ac:dyDescent="0.3">
      <c r="A61" s="89" t="s">
        <v>41</v>
      </c>
      <c r="B61" s="88"/>
      <c r="C61" s="87"/>
      <c r="D61" s="86" t="s">
        <v>40</v>
      </c>
      <c r="E61" s="85"/>
      <c r="F61" s="10"/>
      <c r="G61" s="10"/>
      <c r="H61" s="10"/>
      <c r="L61" s="66"/>
      <c r="M61" s="65"/>
      <c r="N61" s="65"/>
    </row>
    <row r="62" spans="1:16" ht="17.25" thickBot="1" x14ac:dyDescent="0.35">
      <c r="A62" s="84" t="s">
        <v>39</v>
      </c>
      <c r="B62" s="83"/>
      <c r="C62" s="82"/>
      <c r="D62" s="81">
        <f>D63+D64</f>
        <v>377850.91000000003</v>
      </c>
      <c r="E62" s="80"/>
      <c r="I62" s="1"/>
      <c r="J62" s="1"/>
      <c r="K62" s="1"/>
      <c r="L62" s="79"/>
      <c r="M62" s="78"/>
      <c r="N62" s="78"/>
      <c r="O62" s="1"/>
      <c r="P62" s="1"/>
    </row>
    <row r="63" spans="1:16" s="5" customFormat="1" ht="39.75" customHeight="1" x14ac:dyDescent="0.25">
      <c r="A63" s="77" t="s">
        <v>38</v>
      </c>
      <c r="B63" s="76"/>
      <c r="C63" s="75"/>
      <c r="D63" s="74">
        <f>(C23+C24+C25+C26)*1.8%</f>
        <v>98658.986760000014</v>
      </c>
      <c r="E63" s="73" t="s">
        <v>37</v>
      </c>
      <c r="F63" s="72"/>
      <c r="G63" s="10"/>
      <c r="H63" s="10"/>
      <c r="L63" s="66"/>
      <c r="M63" s="65"/>
      <c r="N63" s="65"/>
    </row>
    <row r="64" spans="1:16" s="5" customFormat="1" ht="83.25" customHeight="1" thickBot="1" x14ac:dyDescent="0.3">
      <c r="A64" s="71" t="s">
        <v>36</v>
      </c>
      <c r="B64" s="70"/>
      <c r="C64" s="69"/>
      <c r="D64" s="68">
        <f>B26-D63</f>
        <v>279191.92324000003</v>
      </c>
      <c r="E64" s="67" t="s">
        <v>35</v>
      </c>
      <c r="F64" s="10"/>
      <c r="G64" s="10"/>
      <c r="H64" s="10"/>
      <c r="L64" s="66"/>
      <c r="M64" s="65"/>
      <c r="N64" s="65"/>
    </row>
    <row r="65" spans="1:16" s="5" customFormat="1" x14ac:dyDescent="0.25">
      <c r="A65" s="64"/>
      <c r="B65" s="64"/>
      <c r="C65" s="63"/>
      <c r="D65" s="10"/>
      <c r="E65" s="10"/>
      <c r="F65" s="10"/>
      <c r="G65" s="10"/>
      <c r="H65" s="10"/>
      <c r="I65" s="6"/>
      <c r="J65" s="6"/>
      <c r="K65" s="6"/>
      <c r="L65" s="8"/>
      <c r="M65" s="7"/>
      <c r="N65" s="7"/>
      <c r="O65" s="6"/>
      <c r="P65" s="6"/>
    </row>
    <row r="66" spans="1:16" s="5" customFormat="1" x14ac:dyDescent="0.25">
      <c r="A66" s="62" t="s">
        <v>34</v>
      </c>
      <c r="B66" s="62"/>
      <c r="C66" s="62"/>
      <c r="D66" s="62"/>
      <c r="E66" s="62"/>
      <c r="F66" s="62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5" customFormat="1" ht="17.25" thickBot="1" x14ac:dyDescent="0.3">
      <c r="A67" s="10"/>
      <c r="B67" s="10"/>
      <c r="C67" s="10"/>
      <c r="D67" s="10"/>
      <c r="E67" s="62"/>
      <c r="F67" s="10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27" customHeight="1" thickBot="1" x14ac:dyDescent="0.3">
      <c r="A68" s="61" t="s">
        <v>12</v>
      </c>
      <c r="B68" s="59"/>
      <c r="C68" s="60" t="s">
        <v>11</v>
      </c>
      <c r="D68" s="60" t="s">
        <v>7</v>
      </c>
      <c r="E68" s="59" t="s">
        <v>10</v>
      </c>
      <c r="F68" s="58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27" customHeight="1" x14ac:dyDescent="0.25">
      <c r="A69" s="57" t="s">
        <v>33</v>
      </c>
      <c r="B69" s="54"/>
      <c r="C69" s="56" t="s">
        <v>31</v>
      </c>
      <c r="D69" s="55">
        <v>395586.42</v>
      </c>
      <c r="E69" s="54" t="s">
        <v>28</v>
      </c>
      <c r="F69" s="53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34.5" customHeight="1" x14ac:dyDescent="0.25">
      <c r="A70" s="52" t="s">
        <v>32</v>
      </c>
      <c r="B70" s="49"/>
      <c r="C70" s="51" t="s">
        <v>31</v>
      </c>
      <c r="D70" s="50">
        <v>4595.8999999999996</v>
      </c>
      <c r="E70" s="49" t="s">
        <v>14</v>
      </c>
      <c r="F70" s="48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25.5" customHeight="1" x14ac:dyDescent="0.25">
      <c r="A71" s="52" t="s">
        <v>30</v>
      </c>
      <c r="B71" s="49"/>
      <c r="C71" s="51" t="s">
        <v>29</v>
      </c>
      <c r="D71" s="50">
        <v>300000.15999999997</v>
      </c>
      <c r="E71" s="49" t="s">
        <v>28</v>
      </c>
      <c r="F71" s="48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17.45" customHeight="1" x14ac:dyDescent="0.25">
      <c r="A72" s="52" t="s">
        <v>27</v>
      </c>
      <c r="B72" s="49"/>
      <c r="C72" s="51" t="s">
        <v>25</v>
      </c>
      <c r="D72" s="50">
        <v>772.8</v>
      </c>
      <c r="E72" s="49" t="s">
        <v>14</v>
      </c>
      <c r="F72" s="48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27" customHeight="1" x14ac:dyDescent="0.25">
      <c r="A73" s="52" t="s">
        <v>26</v>
      </c>
      <c r="B73" s="49"/>
      <c r="C73" s="51" t="s">
        <v>25</v>
      </c>
      <c r="D73" s="50">
        <v>4926</v>
      </c>
      <c r="E73" s="49" t="s">
        <v>14</v>
      </c>
      <c r="F73" s="48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17.45" customHeight="1" x14ac:dyDescent="0.25">
      <c r="A74" s="52" t="s">
        <v>24</v>
      </c>
      <c r="B74" s="49"/>
      <c r="C74" s="51" t="s">
        <v>23</v>
      </c>
      <c r="D74" s="50">
        <v>4068</v>
      </c>
      <c r="E74" s="49" t="s">
        <v>14</v>
      </c>
      <c r="F74" s="48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26.25" customHeight="1" x14ac:dyDescent="0.25">
      <c r="A75" s="52" t="s">
        <v>22</v>
      </c>
      <c r="B75" s="49"/>
      <c r="C75" s="51" t="s">
        <v>17</v>
      </c>
      <c r="D75" s="50">
        <v>758600</v>
      </c>
      <c r="E75" s="49" t="s">
        <v>21</v>
      </c>
      <c r="F75" s="48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27" customHeight="1" x14ac:dyDescent="0.25">
      <c r="A76" s="52" t="s">
        <v>20</v>
      </c>
      <c r="B76" s="49"/>
      <c r="C76" s="51" t="s">
        <v>19</v>
      </c>
      <c r="D76" s="50">
        <v>3184.8</v>
      </c>
      <c r="E76" s="49" t="s">
        <v>14</v>
      </c>
      <c r="F76" s="48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27" customHeight="1" x14ac:dyDescent="0.25">
      <c r="A77" s="52" t="s">
        <v>18</v>
      </c>
      <c r="B77" s="49"/>
      <c r="C77" s="51" t="s">
        <v>17</v>
      </c>
      <c r="D77" s="50">
        <v>1143.5999999999999</v>
      </c>
      <c r="E77" s="49" t="s">
        <v>14</v>
      </c>
      <c r="F77" s="48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27" customHeight="1" thickBot="1" x14ac:dyDescent="0.3">
      <c r="A78" s="47" t="s">
        <v>16</v>
      </c>
      <c r="B78" s="44"/>
      <c r="C78" s="46" t="s">
        <v>15</v>
      </c>
      <c r="D78" s="45">
        <v>1599.8</v>
      </c>
      <c r="E78" s="44" t="s">
        <v>14</v>
      </c>
      <c r="F78" s="43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33" customFormat="1" ht="27" customHeight="1" thickBot="1" x14ac:dyDescent="0.3">
      <c r="A79" s="42" t="s">
        <v>9</v>
      </c>
      <c r="B79" s="41"/>
      <c r="C79" s="40"/>
      <c r="D79" s="39">
        <f>SUM(D69:D78)</f>
        <v>1474477.4800000002</v>
      </c>
      <c r="E79" s="38"/>
      <c r="F79" s="37"/>
      <c r="G79" s="36"/>
      <c r="H79" s="36"/>
      <c r="I79" s="35"/>
      <c r="J79" s="19"/>
      <c r="K79" s="19"/>
      <c r="L79" s="34"/>
      <c r="M79" s="19"/>
      <c r="N79" s="19"/>
      <c r="O79" s="19"/>
      <c r="P79" s="19"/>
    </row>
    <row r="80" spans="1:16" s="5" customFormat="1" ht="27" customHeigh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t="27" hidden="1" customHeight="1" x14ac:dyDescent="0.25">
      <c r="A81" s="14" t="s">
        <v>13</v>
      </c>
      <c r="B81" s="14"/>
      <c r="C81" s="14"/>
      <c r="D81" s="14"/>
      <c r="E81" s="14"/>
      <c r="F81" s="14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t="27" hidden="1" customHeight="1" thickBot="1" x14ac:dyDescent="0.3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t="27" hidden="1" customHeight="1" thickBot="1" x14ac:dyDescent="0.3">
      <c r="A83" s="32" t="s">
        <v>12</v>
      </c>
      <c r="B83" s="30"/>
      <c r="C83" s="31" t="s">
        <v>11</v>
      </c>
      <c r="D83" s="31" t="s">
        <v>7</v>
      </c>
      <c r="E83" s="30" t="s">
        <v>10</v>
      </c>
      <c r="F83" s="29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17" customFormat="1" ht="27" hidden="1" customHeight="1" thickBot="1" x14ac:dyDescent="0.3">
      <c r="A84" s="28" t="s">
        <v>9</v>
      </c>
      <c r="B84" s="27"/>
      <c r="C84" s="26"/>
      <c r="D84" s="25">
        <v>0</v>
      </c>
      <c r="E84" s="24"/>
      <c r="F84" s="23"/>
      <c r="G84" s="22"/>
      <c r="H84" s="22"/>
      <c r="I84" s="21"/>
      <c r="J84" s="18"/>
      <c r="K84" s="18"/>
      <c r="L84" s="20"/>
      <c r="M84" s="19"/>
      <c r="N84" s="19"/>
      <c r="O84" s="18"/>
      <c r="P84" s="18"/>
    </row>
    <row r="85" spans="1:16" s="5" customFormat="1" ht="27" hidden="1" customHeight="1" x14ac:dyDescent="0.25">
      <c r="A85" s="10"/>
      <c r="B85" s="16"/>
      <c r="C85" s="16"/>
      <c r="D85" s="15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ht="27" customHeight="1" x14ac:dyDescent="0.25">
      <c r="A86" s="14" t="s">
        <v>8</v>
      </c>
      <c r="B86" s="14"/>
      <c r="C86" s="14"/>
      <c r="D86" s="14"/>
      <c r="E86" s="14"/>
      <c r="F86" s="14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 t="s">
        <v>7</v>
      </c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1" t="s">
        <v>6</v>
      </c>
      <c r="B88" s="11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1" t="s">
        <v>5</v>
      </c>
      <c r="B89" s="11"/>
      <c r="C89" s="10"/>
      <c r="D89" s="10"/>
      <c r="E89" s="12">
        <f>D64</f>
        <v>279191.92324000003</v>
      </c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3" t="s">
        <v>4</v>
      </c>
      <c r="B90" s="13"/>
      <c r="C90" s="10"/>
      <c r="D90" s="10"/>
      <c r="E90" s="12">
        <f>C35*0.1</f>
        <v>2006.826</v>
      </c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ht="10.5" customHeigh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ht="10.5" customHeigh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ht="10.5" customHeigh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1" t="s">
        <v>3</v>
      </c>
      <c r="B94" s="11"/>
      <c r="C94" s="11"/>
      <c r="E94" s="10"/>
      <c r="F94" s="10" t="s">
        <v>2</v>
      </c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 t="s">
        <v>1</v>
      </c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 t="s">
        <v>0</v>
      </c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</sheetData>
  <mergeCells count="86">
    <mergeCell ref="A88:B88"/>
    <mergeCell ref="A89:B89"/>
    <mergeCell ref="A78:B78"/>
    <mergeCell ref="E78:F78"/>
    <mergeCell ref="A79:B79"/>
    <mergeCell ref="E79:F79"/>
    <mergeCell ref="A81:F81"/>
    <mergeCell ref="A94:C94"/>
    <mergeCell ref="A84:B84"/>
    <mergeCell ref="E84:F84"/>
    <mergeCell ref="B85:C85"/>
    <mergeCell ref="A86:F86"/>
    <mergeCell ref="A74:B74"/>
    <mergeCell ref="E74:F74"/>
    <mergeCell ref="A83:B83"/>
    <mergeCell ref="E83:F83"/>
    <mergeCell ref="A75:B75"/>
    <mergeCell ref="E75:F75"/>
    <mergeCell ref="A76:B76"/>
    <mergeCell ref="E76:F76"/>
    <mergeCell ref="A77:B77"/>
    <mergeCell ref="E77:F77"/>
    <mergeCell ref="A71:B71"/>
    <mergeCell ref="E71:F71"/>
    <mergeCell ref="A72:B72"/>
    <mergeCell ref="E72:F72"/>
    <mergeCell ref="A73:B73"/>
    <mergeCell ref="E73:F73"/>
    <mergeCell ref="A68:B68"/>
    <mergeCell ref="E68:F68"/>
    <mergeCell ref="A69:B69"/>
    <mergeCell ref="E69:F69"/>
    <mergeCell ref="A70:B70"/>
    <mergeCell ref="E70:F70"/>
    <mergeCell ref="A61:C61"/>
    <mergeCell ref="D61:E61"/>
    <mergeCell ref="A62:C62"/>
    <mergeCell ref="D62:E62"/>
    <mergeCell ref="A63:C63"/>
    <mergeCell ref="A64:C64"/>
    <mergeCell ref="A58:C58"/>
    <mergeCell ref="D58:E58"/>
    <mergeCell ref="A59:C59"/>
    <mergeCell ref="D59:E59"/>
    <mergeCell ref="A60:C60"/>
    <mergeCell ref="D60:E60"/>
    <mergeCell ref="A54:C54"/>
    <mergeCell ref="D54:E54"/>
    <mergeCell ref="A55:C56"/>
    <mergeCell ref="D55:E56"/>
    <mergeCell ref="A57:C57"/>
    <mergeCell ref="D57:E5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37:G37"/>
    <mergeCell ref="A38:E38"/>
    <mergeCell ref="A42:C42"/>
    <mergeCell ref="D42:E42"/>
    <mergeCell ref="A44:C44"/>
    <mergeCell ref="D44:E44"/>
    <mergeCell ref="A43:C43"/>
    <mergeCell ref="D43:E43"/>
    <mergeCell ref="A2:G2"/>
    <mergeCell ref="A3:G3"/>
    <mergeCell ref="A4:G4"/>
    <mergeCell ref="A5:G5"/>
    <mergeCell ref="A18:G18"/>
    <mergeCell ref="A21:A22"/>
    <mergeCell ref="D21:E21"/>
    <mergeCell ref="A29:G29"/>
  </mergeCells>
  <pageMargins left="0.70866141732283472" right="0.31496062992125984" top="0.35433070866141736" bottom="0.35433070866141736" header="0" footer="0"/>
  <pageSetup paperSize="9" scale="59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 2_2  2а кат (голос)</vt:lpstr>
      <vt:lpstr>'усил  2_2  2а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2022-03-29T12:01:48Z</dcterms:created>
  <dcterms:modified xsi:type="dcterms:W3CDTF">2022-03-29T12:02:03Z</dcterms:modified>
</cp:coreProperties>
</file>